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ele Vieira\Downloads\"/>
    </mc:Choice>
  </mc:AlternateContent>
  <bookViews>
    <workbookView xWindow="0" yWindow="0" windowWidth="20490" windowHeight="7755" activeTab="3"/>
  </bookViews>
  <sheets>
    <sheet name="CUSTO 6 MESES" sheetId="1" r:id="rId1"/>
    <sheet name="CUSTO 1 ANO " sheetId="2" r:id="rId2"/>
    <sheet name="CUSTO 1 ANO E MEIO" sheetId="3" r:id="rId3"/>
    <sheet name="CUSTO 2 ANOS" sheetId="4" r:id="rId4"/>
  </sheets>
  <calcPr calcId="152511"/>
</workbook>
</file>

<file path=xl/calcChain.xml><?xml version="1.0" encoding="utf-8"?>
<calcChain xmlns="http://schemas.openxmlformats.org/spreadsheetml/2006/main">
  <c r="B21" i="4" l="1"/>
  <c r="B20" i="4"/>
  <c r="B18" i="4"/>
  <c r="B12" i="4"/>
  <c r="D11" i="4"/>
  <c r="C11" i="4"/>
  <c r="B11" i="4" s="1"/>
  <c r="D10" i="4"/>
  <c r="C10" i="4"/>
  <c r="B10" i="4" s="1"/>
  <c r="C9" i="4"/>
  <c r="B9" i="4" s="1"/>
  <c r="B8" i="4"/>
  <c r="C7" i="4"/>
  <c r="B7" i="4" s="1"/>
  <c r="D6" i="4"/>
  <c r="C6" i="4"/>
  <c r="B6" i="4" s="1"/>
  <c r="B20" i="3"/>
  <c r="B17" i="3"/>
  <c r="B19" i="3" s="1"/>
  <c r="B11" i="3"/>
  <c r="D10" i="3"/>
  <c r="C10" i="3"/>
  <c r="B10" i="3" s="1"/>
  <c r="D9" i="3"/>
  <c r="C9" i="3"/>
  <c r="B9" i="3"/>
  <c r="C8" i="3"/>
  <c r="B8" i="3"/>
  <c r="C6" i="3"/>
  <c r="B6" i="3" s="1"/>
  <c r="D5" i="3"/>
  <c r="F2" i="3"/>
  <c r="B7" i="3" s="1"/>
  <c r="B20" i="2"/>
  <c r="B17" i="2"/>
  <c r="B19" i="2" s="1"/>
  <c r="B11" i="2"/>
  <c r="D10" i="2"/>
  <c r="C10" i="2"/>
  <c r="B10" i="2" s="1"/>
  <c r="D9" i="2"/>
  <c r="C9" i="2"/>
  <c r="B9" i="2"/>
  <c r="C8" i="2"/>
  <c r="B8" i="2"/>
  <c r="C6" i="2"/>
  <c r="B6" i="2" s="1"/>
  <c r="D5" i="2"/>
  <c r="E2" i="2"/>
  <c r="B7" i="2" s="1"/>
  <c r="B20" i="1"/>
  <c r="B17" i="1"/>
  <c r="B19" i="1" s="1"/>
  <c r="B11" i="1"/>
  <c r="D10" i="1"/>
  <c r="C10" i="1"/>
  <c r="B10" i="1" s="1"/>
  <c r="D9" i="1"/>
  <c r="C9" i="1"/>
  <c r="B9" i="1" s="1"/>
  <c r="C8" i="1"/>
  <c r="B8" i="1" s="1"/>
  <c r="C6" i="1"/>
  <c r="B6" i="1" s="1"/>
  <c r="D5" i="1"/>
  <c r="F2" i="1"/>
  <c r="B7" i="1" s="1"/>
  <c r="B16" i="4" l="1"/>
  <c r="B17" i="4" s="1"/>
  <c r="B14" i="4"/>
  <c r="C5" i="1"/>
  <c r="B5" i="1" s="1"/>
  <c r="C5" i="2"/>
  <c r="B5" i="2" s="1"/>
  <c r="C5" i="3"/>
  <c r="B5" i="3" s="1"/>
  <c r="B22" i="4" l="1"/>
  <c r="B23" i="4" s="1"/>
  <c r="B13" i="2"/>
  <c r="B15" i="2"/>
  <c r="B13" i="3"/>
  <c r="B15" i="3"/>
  <c r="B13" i="1"/>
  <c r="B15" i="1"/>
  <c r="B16" i="1" l="1"/>
  <c r="B21" i="1"/>
  <c r="B22" i="1" s="1"/>
  <c r="B16" i="3"/>
  <c r="B21" i="3"/>
  <c r="B22" i="3" s="1"/>
  <c r="B16" i="2"/>
  <c r="B21" i="2"/>
  <c r="B22" i="2" s="1"/>
</calcChain>
</file>

<file path=xl/sharedStrings.xml><?xml version="1.0" encoding="utf-8"?>
<sst xmlns="http://schemas.openxmlformats.org/spreadsheetml/2006/main" count="124" uniqueCount="33">
  <si>
    <t xml:space="preserve">ÁCRILATO DE BUTILA </t>
  </si>
  <si>
    <t>CUSTO 1 AN0</t>
  </si>
  <si>
    <t>CUSTO 1 ANO E MEIO</t>
  </si>
  <si>
    <t>CUSTO 6 MESES</t>
  </si>
  <si>
    <t>(t/ano)</t>
  </si>
  <si>
    <t>PRODUTOS</t>
  </si>
  <si>
    <t>Custo Total</t>
  </si>
  <si>
    <t>Volume Consumido t</t>
  </si>
  <si>
    <t>Custo unitário (R$/t)</t>
  </si>
  <si>
    <t>Índ.Téc.Consumo</t>
  </si>
  <si>
    <t>Preço Unit.Consumo</t>
  </si>
  <si>
    <t>ÁCIDO ACRÍLICO</t>
  </si>
  <si>
    <t>N-BUTANOL</t>
  </si>
  <si>
    <t>CATALISADOR(ácido sulfúrico)</t>
  </si>
  <si>
    <t xml:space="preserve">NITROGÊNIO </t>
  </si>
  <si>
    <t xml:space="preserve">ENERGIA ELÉTRICA </t>
  </si>
  <si>
    <t>ÁGUA</t>
  </si>
  <si>
    <t>INIBIDOR</t>
  </si>
  <si>
    <t>OUTROS</t>
  </si>
  <si>
    <t>TOTAL</t>
  </si>
  <si>
    <t>CUSTOS VARIÁVEIS</t>
  </si>
  <si>
    <t>VALOR REAL</t>
  </si>
  <si>
    <t>CUSTOS FIXOS DIRETOS</t>
  </si>
  <si>
    <t>UNITÁRIO(R$/t)</t>
  </si>
  <si>
    <t>CUSTOS FIXOS PRODUÇÃO</t>
  </si>
  <si>
    <t xml:space="preserve">(-)UNIDADES PARALISADAS </t>
  </si>
  <si>
    <t>CUSTOS DE PRODUÇÃO</t>
  </si>
  <si>
    <t>PROPOSTA PRODUÇÃO FINAL EM 2 ANOS</t>
  </si>
  <si>
    <t xml:space="preserve">                           CUSTOS ENERGIA ELÉTRICA, ÁGUA, MATÉRIAS-PRIMAS					</t>
  </si>
  <si>
    <t>Volume Consumido (t)</t>
  </si>
  <si>
    <t>−</t>
  </si>
  <si>
    <t>Índ.Téc. Consumo</t>
  </si>
  <si>
    <t>CATALISADOR (ácido sulfúrico)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</si>
</sst>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0.000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MS Reference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70AD47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8EAAD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0" borderId="0" xfId="0" applyFont="1"/>
    <xf numFmtId="1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2" borderId="5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2" borderId="6" xfId="0" applyFont="1" applyFill="1" applyBorder="1"/>
    <xf numFmtId="1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3" xfId="0" applyFont="1" applyBorder="1" applyAlignment="1"/>
    <xf numFmtId="0" fontId="1" fillId="0" borderId="13" xfId="0" applyFont="1" applyBorder="1" applyAlignment="1"/>
    <xf numFmtId="0" fontId="1" fillId="0" borderId="14" xfId="0" applyFont="1" applyBorder="1"/>
    <xf numFmtId="0" fontId="1" fillId="0" borderId="3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0" borderId="18" xfId="0" applyFont="1" applyBorder="1"/>
    <xf numFmtId="2" fontId="1" fillId="0" borderId="19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0" borderId="10" xfId="0" applyFont="1" applyBorder="1"/>
    <xf numFmtId="2" fontId="1" fillId="0" borderId="11" xfId="0" applyNumberFormat="1" applyFont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0" borderId="25" xfId="0" applyFont="1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1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F22"/>
    </sheetView>
  </sheetViews>
  <sheetFormatPr defaultColWidth="14.42578125" defaultRowHeight="15" customHeight="1" x14ac:dyDescent="0.25"/>
  <cols>
    <col min="1" max="1" width="35.28515625" customWidth="1"/>
    <col min="2" max="2" width="24.140625" customWidth="1"/>
    <col min="3" max="3" width="23.5703125" customWidth="1"/>
    <col min="4" max="4" width="17.140625" customWidth="1"/>
    <col min="5" max="5" width="12.42578125" customWidth="1"/>
    <col min="6" max="6" width="25.85546875" customWidth="1"/>
    <col min="7" max="26" width="8.7109375" customWidth="1"/>
  </cols>
  <sheetData>
    <row r="1" spans="1:6" ht="15.75" x14ac:dyDescent="0.25">
      <c r="A1" s="52" t="s">
        <v>28</v>
      </c>
      <c r="B1" s="53"/>
      <c r="C1" s="53"/>
      <c r="D1" s="53"/>
      <c r="E1" s="53"/>
      <c r="F1" s="54"/>
    </row>
    <row r="2" spans="1:6" ht="15.75" x14ac:dyDescent="0.25">
      <c r="A2" s="26" t="s">
        <v>0</v>
      </c>
      <c r="B2" s="21"/>
      <c r="C2" s="21"/>
      <c r="D2" s="12" t="s">
        <v>3</v>
      </c>
      <c r="E2" s="12" t="s">
        <v>4</v>
      </c>
      <c r="F2" s="55">
        <f>50000*0.25</f>
        <v>12500</v>
      </c>
    </row>
    <row r="3" spans="1:6" ht="15" customHeight="1" x14ac:dyDescent="0.25">
      <c r="A3" s="56"/>
      <c r="B3" s="13"/>
      <c r="C3" s="13"/>
      <c r="D3" s="13"/>
      <c r="E3" s="13"/>
      <c r="F3" s="57"/>
    </row>
    <row r="4" spans="1:6" ht="31.5" x14ac:dyDescent="0.25">
      <c r="A4" s="58" t="s">
        <v>5</v>
      </c>
      <c r="B4" s="19" t="s">
        <v>6</v>
      </c>
      <c r="C4" s="20" t="s">
        <v>29</v>
      </c>
      <c r="D4" s="20" t="s">
        <v>8</v>
      </c>
      <c r="E4" s="20" t="s">
        <v>9</v>
      </c>
      <c r="F4" s="59" t="s">
        <v>10</v>
      </c>
    </row>
    <row r="5" spans="1:6" ht="15.75" x14ac:dyDescent="0.25">
      <c r="A5" s="60" t="s">
        <v>11</v>
      </c>
      <c r="B5" s="8">
        <f t="shared" ref="B5:B6" si="0">C5*F5</f>
        <v>11088295</v>
      </c>
      <c r="C5" s="9">
        <f>F2*E5</f>
        <v>7249.9999999999991</v>
      </c>
      <c r="D5" s="10">
        <f>E5*F5</f>
        <v>887.06359999999995</v>
      </c>
      <c r="E5" s="9">
        <v>0.57999999999999996</v>
      </c>
      <c r="F5" s="61">
        <v>1529.42</v>
      </c>
    </row>
    <row r="6" spans="1:6" ht="15.75" x14ac:dyDescent="0.25">
      <c r="A6" s="60" t="s">
        <v>12</v>
      </c>
      <c r="B6" s="9">
        <f t="shared" si="0"/>
        <v>18504075</v>
      </c>
      <c r="C6" s="9">
        <f>E6*F2</f>
        <v>7500</v>
      </c>
      <c r="D6" s="9">
        <v>1480.32</v>
      </c>
      <c r="E6" s="9">
        <v>0.6</v>
      </c>
      <c r="F6" s="61">
        <v>2467.21</v>
      </c>
    </row>
    <row r="7" spans="1:6" ht="15.75" x14ac:dyDescent="0.25">
      <c r="A7" s="60" t="s">
        <v>13</v>
      </c>
      <c r="B7" s="9">
        <f>F2*E7</f>
        <v>143750</v>
      </c>
      <c r="C7" s="9"/>
      <c r="D7" s="9"/>
      <c r="E7" s="9">
        <v>11.5</v>
      </c>
      <c r="F7" s="61"/>
    </row>
    <row r="8" spans="1:6" ht="15.75" x14ac:dyDescent="0.25">
      <c r="A8" s="60" t="s">
        <v>14</v>
      </c>
      <c r="B8" s="9">
        <f t="shared" ref="B8:B10" si="1">C8*F8</f>
        <v>0</v>
      </c>
      <c r="C8" s="9">
        <f t="shared" ref="C8:C10" si="2">$D$3*E8</f>
        <v>0</v>
      </c>
      <c r="D8" s="9">
        <v>2.76</v>
      </c>
      <c r="E8" s="10">
        <v>10</v>
      </c>
      <c r="F8" s="61">
        <v>0.28000000000000003</v>
      </c>
    </row>
    <row r="9" spans="1:6" ht="15.75" x14ac:dyDescent="0.25">
      <c r="A9" s="60" t="s">
        <v>15</v>
      </c>
      <c r="B9" s="9">
        <f t="shared" si="1"/>
        <v>0</v>
      </c>
      <c r="C9" s="9">
        <f t="shared" si="2"/>
        <v>0</v>
      </c>
      <c r="D9" s="9">
        <f>E9*F9</f>
        <v>6.6600899999999994</v>
      </c>
      <c r="E9" s="11">
        <v>5.0999999999999997E-2</v>
      </c>
      <c r="F9" s="61">
        <v>130.59</v>
      </c>
    </row>
    <row r="10" spans="1:6" ht="15.75" x14ac:dyDescent="0.25">
      <c r="A10" s="60" t="s">
        <v>16</v>
      </c>
      <c r="B10" s="9">
        <f t="shared" si="1"/>
        <v>0</v>
      </c>
      <c r="C10" s="9">
        <f t="shared" si="2"/>
        <v>0</v>
      </c>
      <c r="D10" s="9">
        <f>F10*E10</f>
        <v>133.749</v>
      </c>
      <c r="E10" s="9">
        <v>2.1</v>
      </c>
      <c r="F10" s="61">
        <v>63.69</v>
      </c>
    </row>
    <row r="11" spans="1:6" ht="15.75" x14ac:dyDescent="0.25">
      <c r="A11" s="60" t="s">
        <v>17</v>
      </c>
      <c r="B11" s="9">
        <f>F2*E11</f>
        <v>157500</v>
      </c>
      <c r="C11" s="9"/>
      <c r="D11" s="9"/>
      <c r="E11" s="9">
        <v>12.6</v>
      </c>
      <c r="F11" s="61"/>
    </row>
    <row r="12" spans="1:6" ht="15.75" x14ac:dyDescent="0.25">
      <c r="A12" s="60" t="s">
        <v>18</v>
      </c>
      <c r="B12" s="9">
        <v>250000</v>
      </c>
      <c r="C12" s="9"/>
      <c r="D12" s="9"/>
      <c r="E12" s="9"/>
      <c r="F12" s="61"/>
    </row>
    <row r="13" spans="1:6" ht="15.75" x14ac:dyDescent="0.25">
      <c r="A13" s="62" t="s">
        <v>19</v>
      </c>
      <c r="B13" s="17">
        <f>SUM(B5:B12)</f>
        <v>30143620</v>
      </c>
      <c r="C13" s="18" t="s">
        <v>30</v>
      </c>
      <c r="D13" s="18" t="s">
        <v>30</v>
      </c>
      <c r="E13" s="18" t="s">
        <v>30</v>
      </c>
      <c r="F13" s="63" t="s">
        <v>30</v>
      </c>
    </row>
    <row r="14" spans="1:6" ht="15" customHeight="1" x14ac:dyDescent="0.25">
      <c r="A14" s="56"/>
      <c r="B14" s="13"/>
      <c r="C14" s="13"/>
      <c r="D14" s="13"/>
      <c r="E14" s="13"/>
      <c r="F14" s="57"/>
    </row>
    <row r="15" spans="1:6" ht="15.75" x14ac:dyDescent="0.25">
      <c r="A15" s="64" t="s">
        <v>20</v>
      </c>
      <c r="B15" s="15">
        <f>SUM(B5:B12)</f>
        <v>30143620</v>
      </c>
      <c r="C15" s="14"/>
      <c r="D15" s="14"/>
      <c r="E15" s="14"/>
      <c r="F15" s="65"/>
    </row>
    <row r="16" spans="1:6" ht="15.75" x14ac:dyDescent="0.25">
      <c r="A16" s="64" t="s">
        <v>21</v>
      </c>
      <c r="B16" s="16">
        <f>B15/F2</f>
        <v>2411.4895999999999</v>
      </c>
      <c r="C16" s="14"/>
      <c r="D16" s="14"/>
      <c r="E16" s="14"/>
      <c r="F16" s="65"/>
    </row>
    <row r="17" spans="1:6" ht="15.75" x14ac:dyDescent="0.25">
      <c r="A17" s="64" t="s">
        <v>22</v>
      </c>
      <c r="B17" s="16">
        <f>B18*F2</f>
        <v>2864875</v>
      </c>
      <c r="C17" s="14"/>
      <c r="D17" s="14"/>
      <c r="E17" s="14"/>
      <c r="F17" s="65"/>
    </row>
    <row r="18" spans="1:6" ht="15.75" x14ac:dyDescent="0.25">
      <c r="A18" s="64" t="s">
        <v>23</v>
      </c>
      <c r="B18" s="16">
        <v>229.19</v>
      </c>
      <c r="C18" s="14"/>
      <c r="D18" s="14"/>
      <c r="E18" s="14"/>
      <c r="F18" s="65"/>
    </row>
    <row r="19" spans="1:6" ht="15.75" x14ac:dyDescent="0.25">
      <c r="A19" s="60" t="s">
        <v>24</v>
      </c>
      <c r="B19" s="9">
        <f t="shared" ref="B19:B20" si="3">B17</f>
        <v>2864875</v>
      </c>
      <c r="C19" s="9"/>
      <c r="D19" s="9"/>
      <c r="E19" s="9"/>
      <c r="F19" s="61"/>
    </row>
    <row r="20" spans="1:6" ht="15.75" x14ac:dyDescent="0.25">
      <c r="A20" s="60" t="s">
        <v>25</v>
      </c>
      <c r="B20" s="9">
        <f t="shared" si="3"/>
        <v>229.19</v>
      </c>
      <c r="C20" s="9"/>
      <c r="D20" s="9"/>
      <c r="E20" s="9"/>
      <c r="F20" s="61"/>
    </row>
    <row r="21" spans="1:6" ht="15.75" customHeight="1" x14ac:dyDescent="0.25">
      <c r="A21" s="60" t="s">
        <v>26</v>
      </c>
      <c r="B21" s="9">
        <f>B19+B15</f>
        <v>33008495</v>
      </c>
      <c r="C21" s="9"/>
      <c r="D21" s="9"/>
      <c r="E21" s="9"/>
      <c r="F21" s="61"/>
    </row>
    <row r="22" spans="1:6" ht="15.75" customHeight="1" thickBot="1" x14ac:dyDescent="0.3">
      <c r="A22" s="66" t="s">
        <v>25</v>
      </c>
      <c r="B22" s="67">
        <f>B21/F2</f>
        <v>2640.6795999999999</v>
      </c>
      <c r="C22" s="67"/>
      <c r="D22" s="67"/>
      <c r="E22" s="67"/>
      <c r="F22" s="68"/>
    </row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F1"/>
    <mergeCell ref="A2:C2"/>
  </mergeCells>
  <pageMargins left="0.511811024" right="0.511811024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I9" sqref="I9"/>
    </sheetView>
  </sheetViews>
  <sheetFormatPr defaultColWidth="14.42578125" defaultRowHeight="15" customHeight="1" x14ac:dyDescent="0.25"/>
  <cols>
    <col min="1" max="1" width="34.85546875" customWidth="1"/>
    <col min="2" max="2" width="19.140625" customWidth="1"/>
    <col min="3" max="3" width="25.7109375" customWidth="1"/>
    <col min="4" max="4" width="23.85546875" customWidth="1"/>
    <col min="5" max="5" width="20" customWidth="1"/>
    <col min="6" max="6" width="22.140625" customWidth="1"/>
    <col min="7" max="26" width="8.7109375" customWidth="1"/>
  </cols>
  <sheetData>
    <row r="1" spans="1:6" ht="15.75" x14ac:dyDescent="0.25">
      <c r="A1" s="23" t="s">
        <v>28</v>
      </c>
      <c r="B1" s="24"/>
      <c r="C1" s="24"/>
      <c r="D1" s="24"/>
      <c r="E1" s="24"/>
      <c r="F1" s="25"/>
    </row>
    <row r="2" spans="1:6" ht="15.75" x14ac:dyDescent="0.25">
      <c r="A2" s="26" t="s">
        <v>0</v>
      </c>
      <c r="B2" s="21"/>
      <c r="C2" s="12" t="s">
        <v>1</v>
      </c>
      <c r="D2" s="12" t="s">
        <v>4</v>
      </c>
      <c r="E2" s="22">
        <f>50000*0.5</f>
        <v>25000</v>
      </c>
      <c r="F2" s="27"/>
    </row>
    <row r="3" spans="1:6" ht="15" customHeight="1" x14ac:dyDescent="0.25">
      <c r="A3" s="28"/>
      <c r="B3" s="29"/>
      <c r="C3" s="29"/>
      <c r="D3" s="29"/>
      <c r="E3" s="29"/>
      <c r="F3" s="30"/>
    </row>
    <row r="4" spans="1:6" ht="15.75" x14ac:dyDescent="0.25">
      <c r="A4" s="41" t="s">
        <v>5</v>
      </c>
      <c r="B4" s="42" t="s">
        <v>6</v>
      </c>
      <c r="C4" s="42" t="s">
        <v>7</v>
      </c>
      <c r="D4" s="42" t="s">
        <v>8</v>
      </c>
      <c r="E4" s="42" t="s">
        <v>31</v>
      </c>
      <c r="F4" s="43" t="s">
        <v>10</v>
      </c>
    </row>
    <row r="5" spans="1:6" ht="15.75" x14ac:dyDescent="0.25">
      <c r="A5" s="31" t="s">
        <v>11</v>
      </c>
      <c r="B5" s="2">
        <f t="shared" ref="B5:B6" si="0">C5*F5</f>
        <v>22176590</v>
      </c>
      <c r="C5" s="3">
        <f>E2*E5</f>
        <v>14499.999999999998</v>
      </c>
      <c r="D5" s="32">
        <f>E5*F5</f>
        <v>887.06359999999995</v>
      </c>
      <c r="E5" s="3">
        <v>0.57999999999999996</v>
      </c>
      <c r="F5" s="33">
        <v>1529.42</v>
      </c>
    </row>
    <row r="6" spans="1:6" ht="15.75" x14ac:dyDescent="0.25">
      <c r="A6" s="34" t="s">
        <v>12</v>
      </c>
      <c r="B6" s="3">
        <f t="shared" si="0"/>
        <v>37008150</v>
      </c>
      <c r="C6" s="3">
        <f>E6*E2</f>
        <v>15000</v>
      </c>
      <c r="D6" s="3">
        <v>1480.32</v>
      </c>
      <c r="E6" s="3">
        <v>0.6</v>
      </c>
      <c r="F6" s="33">
        <v>2467.21</v>
      </c>
    </row>
    <row r="7" spans="1:6" ht="15.75" x14ac:dyDescent="0.25">
      <c r="A7" s="31" t="s">
        <v>13</v>
      </c>
      <c r="B7" s="3">
        <f>E2*E7</f>
        <v>287500</v>
      </c>
      <c r="C7" s="3"/>
      <c r="D7" s="3"/>
      <c r="E7" s="3">
        <v>11.5</v>
      </c>
      <c r="F7" s="33"/>
    </row>
    <row r="8" spans="1:6" ht="15.75" x14ac:dyDescent="0.25">
      <c r="A8" s="34" t="s">
        <v>14</v>
      </c>
      <c r="B8" s="3">
        <f t="shared" ref="B8:B10" si="1">C8*F8</f>
        <v>0</v>
      </c>
      <c r="C8" s="3">
        <f t="shared" ref="C8:C10" si="2">$D$3*E8</f>
        <v>0</v>
      </c>
      <c r="D8" s="3">
        <v>2.76</v>
      </c>
      <c r="E8" s="32">
        <v>10</v>
      </c>
      <c r="F8" s="33">
        <v>0.28000000000000003</v>
      </c>
    </row>
    <row r="9" spans="1:6" ht="15.75" x14ac:dyDescent="0.25">
      <c r="A9" s="31" t="s">
        <v>15</v>
      </c>
      <c r="B9" s="3">
        <f t="shared" si="1"/>
        <v>0</v>
      </c>
      <c r="C9" s="3">
        <f t="shared" si="2"/>
        <v>0</v>
      </c>
      <c r="D9" s="3">
        <f>E9*F9</f>
        <v>6.6600899999999994</v>
      </c>
      <c r="E9" s="4">
        <v>5.0999999999999997E-2</v>
      </c>
      <c r="F9" s="33">
        <v>130.59</v>
      </c>
    </row>
    <row r="10" spans="1:6" ht="15.75" x14ac:dyDescent="0.25">
      <c r="A10" s="31" t="s">
        <v>16</v>
      </c>
      <c r="B10" s="3">
        <f t="shared" si="1"/>
        <v>0</v>
      </c>
      <c r="C10" s="3">
        <f t="shared" si="2"/>
        <v>0</v>
      </c>
      <c r="D10" s="3">
        <f>F10*E10</f>
        <v>133.749</v>
      </c>
      <c r="E10" s="3">
        <v>2.1</v>
      </c>
      <c r="F10" s="33">
        <v>63.69</v>
      </c>
    </row>
    <row r="11" spans="1:6" ht="15.75" x14ac:dyDescent="0.25">
      <c r="A11" s="31" t="s">
        <v>17</v>
      </c>
      <c r="B11" s="3">
        <f>E2*E11</f>
        <v>315000</v>
      </c>
      <c r="C11" s="3"/>
      <c r="D11" s="3"/>
      <c r="E11" s="3">
        <v>12.6</v>
      </c>
      <c r="F11" s="33"/>
    </row>
    <row r="12" spans="1:6" ht="15.75" x14ac:dyDescent="0.25">
      <c r="A12" s="31" t="s">
        <v>18</v>
      </c>
      <c r="B12" s="3">
        <v>250000</v>
      </c>
      <c r="C12" s="45"/>
      <c r="D12" s="3"/>
      <c r="E12" s="3"/>
      <c r="F12" s="33"/>
    </row>
    <row r="13" spans="1:6" ht="15.75" x14ac:dyDescent="0.25">
      <c r="A13" s="40" t="s">
        <v>19</v>
      </c>
      <c r="B13" s="44">
        <f>SUM(B5:B12)</f>
        <v>60037240</v>
      </c>
      <c r="C13" s="46" t="s">
        <v>30</v>
      </c>
      <c r="D13" s="46" t="s">
        <v>30</v>
      </c>
      <c r="E13" s="46" t="s">
        <v>30</v>
      </c>
      <c r="F13" s="46" t="s">
        <v>30</v>
      </c>
    </row>
    <row r="14" spans="1:6" ht="15" customHeight="1" x14ac:dyDescent="0.25">
      <c r="A14" s="28"/>
      <c r="B14" s="29"/>
      <c r="C14" s="29"/>
      <c r="D14" s="29"/>
      <c r="E14" s="29"/>
      <c r="F14" s="30"/>
    </row>
    <row r="15" spans="1:6" ht="15.75" x14ac:dyDescent="0.25">
      <c r="A15" s="35" t="s">
        <v>20</v>
      </c>
      <c r="B15" s="6">
        <f>SUM(B5:B12)</f>
        <v>60037240</v>
      </c>
      <c r="C15" s="5"/>
      <c r="D15" s="5"/>
      <c r="E15" s="5"/>
      <c r="F15" s="36"/>
    </row>
    <row r="16" spans="1:6" ht="15.75" x14ac:dyDescent="0.25">
      <c r="A16" s="35" t="s">
        <v>21</v>
      </c>
      <c r="B16" s="7">
        <f>B15/E2</f>
        <v>2401.4895999999999</v>
      </c>
      <c r="C16" s="5"/>
      <c r="D16" s="5"/>
      <c r="E16" s="5"/>
      <c r="F16" s="36"/>
    </row>
    <row r="17" spans="1:6" ht="15.75" x14ac:dyDescent="0.25">
      <c r="A17" s="35" t="s">
        <v>22</v>
      </c>
      <c r="B17" s="7">
        <f>B18*E2</f>
        <v>5729750</v>
      </c>
      <c r="C17" s="5"/>
      <c r="D17" s="5"/>
      <c r="E17" s="5"/>
      <c r="F17" s="36"/>
    </row>
    <row r="18" spans="1:6" ht="15.75" x14ac:dyDescent="0.25">
      <c r="A18" s="35" t="s">
        <v>23</v>
      </c>
      <c r="B18" s="7">
        <v>229.19</v>
      </c>
      <c r="C18" s="5"/>
      <c r="D18" s="5"/>
      <c r="E18" s="5"/>
      <c r="F18" s="36"/>
    </row>
    <row r="19" spans="1:6" ht="15.75" x14ac:dyDescent="0.25">
      <c r="A19" s="31" t="s">
        <v>24</v>
      </c>
      <c r="B19" s="3">
        <f t="shared" ref="B19:B20" si="3">B17</f>
        <v>5729750</v>
      </c>
      <c r="C19" s="3"/>
      <c r="D19" s="3"/>
      <c r="E19" s="3"/>
      <c r="F19" s="33"/>
    </row>
    <row r="20" spans="1:6" ht="15.75" x14ac:dyDescent="0.25">
      <c r="A20" s="31" t="s">
        <v>25</v>
      </c>
      <c r="B20" s="3">
        <f t="shared" si="3"/>
        <v>229.19</v>
      </c>
      <c r="C20" s="3"/>
      <c r="D20" s="3"/>
      <c r="E20" s="3"/>
      <c r="F20" s="33"/>
    </row>
    <row r="21" spans="1:6" ht="15.75" customHeight="1" x14ac:dyDescent="0.25">
      <c r="A21" s="31" t="s">
        <v>26</v>
      </c>
      <c r="B21" s="3">
        <f>B19+B15</f>
        <v>65766990</v>
      </c>
      <c r="C21" s="3"/>
      <c r="D21" s="3"/>
      <c r="E21" s="3"/>
      <c r="F21" s="33"/>
    </row>
    <row r="22" spans="1:6" ht="15.75" customHeight="1" thickBot="1" x14ac:dyDescent="0.3">
      <c r="A22" s="37" t="s">
        <v>25</v>
      </c>
      <c r="B22" s="38">
        <f>B21/E2</f>
        <v>2630.6795999999999</v>
      </c>
      <c r="C22" s="38"/>
      <c r="D22" s="38"/>
      <c r="E22" s="38"/>
      <c r="F22" s="39"/>
    </row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F1"/>
    <mergeCell ref="E2:F2"/>
    <mergeCell ref="A2:B2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F22"/>
    </sheetView>
  </sheetViews>
  <sheetFormatPr defaultColWidth="14.42578125" defaultRowHeight="15" customHeight="1" x14ac:dyDescent="0.25"/>
  <cols>
    <col min="1" max="1" width="31.5703125" customWidth="1"/>
    <col min="2" max="2" width="29.28515625" customWidth="1"/>
    <col min="3" max="3" width="20.42578125" customWidth="1"/>
    <col min="4" max="4" width="27.28515625" customWidth="1"/>
    <col min="5" max="5" width="16.7109375" customWidth="1"/>
    <col min="6" max="6" width="27.140625" customWidth="1"/>
    <col min="7" max="26" width="8.7109375" customWidth="1"/>
  </cols>
  <sheetData>
    <row r="1" spans="1:6" ht="15.75" x14ac:dyDescent="0.25">
      <c r="A1" s="52" t="s">
        <v>28</v>
      </c>
      <c r="B1" s="53"/>
      <c r="C1" s="53"/>
      <c r="D1" s="53"/>
      <c r="E1" s="53"/>
      <c r="F1" s="54"/>
    </row>
    <row r="2" spans="1:6" ht="15.75" x14ac:dyDescent="0.25">
      <c r="A2" s="26" t="s">
        <v>0</v>
      </c>
      <c r="B2" s="21"/>
      <c r="C2" s="21"/>
      <c r="D2" s="12" t="s">
        <v>2</v>
      </c>
      <c r="E2" s="12" t="s">
        <v>4</v>
      </c>
      <c r="F2" s="55">
        <f>0.75*50000</f>
        <v>37500</v>
      </c>
    </row>
    <row r="3" spans="1:6" ht="15" customHeight="1" x14ac:dyDescent="0.25">
      <c r="A3" s="28"/>
      <c r="B3" s="29"/>
      <c r="C3" s="29"/>
      <c r="D3" s="29"/>
      <c r="E3" s="29"/>
      <c r="F3" s="30"/>
    </row>
    <row r="4" spans="1:6" ht="31.5" x14ac:dyDescent="0.25">
      <c r="A4" s="69" t="s">
        <v>5</v>
      </c>
      <c r="B4" s="47" t="s">
        <v>6</v>
      </c>
      <c r="C4" s="48" t="s">
        <v>7</v>
      </c>
      <c r="D4" s="48" t="s">
        <v>8</v>
      </c>
      <c r="E4" s="48" t="s">
        <v>31</v>
      </c>
      <c r="F4" s="70" t="s">
        <v>10</v>
      </c>
    </row>
    <row r="5" spans="1:6" ht="15.75" x14ac:dyDescent="0.25">
      <c r="A5" s="31" t="s">
        <v>11</v>
      </c>
      <c r="B5" s="2">
        <f t="shared" ref="B5:B6" si="0">C5*F5</f>
        <v>33264885</v>
      </c>
      <c r="C5" s="3">
        <f>F2*E5</f>
        <v>21750</v>
      </c>
      <c r="D5" s="32">
        <f>E5*F5</f>
        <v>887.06359999999995</v>
      </c>
      <c r="E5" s="3">
        <v>0.57999999999999996</v>
      </c>
      <c r="F5" s="33">
        <v>1529.42</v>
      </c>
    </row>
    <row r="6" spans="1:6" ht="15.75" x14ac:dyDescent="0.25">
      <c r="A6" s="34" t="s">
        <v>12</v>
      </c>
      <c r="B6" s="3">
        <f t="shared" si="0"/>
        <v>55512225</v>
      </c>
      <c r="C6" s="3">
        <f>E6*F2</f>
        <v>22500</v>
      </c>
      <c r="D6" s="3">
        <v>1480.32</v>
      </c>
      <c r="E6" s="3">
        <v>0.6</v>
      </c>
      <c r="F6" s="33">
        <v>2467.21</v>
      </c>
    </row>
    <row r="7" spans="1:6" ht="15.75" x14ac:dyDescent="0.25">
      <c r="A7" s="31" t="s">
        <v>32</v>
      </c>
      <c r="B7" s="3">
        <f>F2*E7</f>
        <v>431250</v>
      </c>
      <c r="C7" s="3"/>
      <c r="D7" s="3"/>
      <c r="E7" s="3">
        <v>11.5</v>
      </c>
      <c r="F7" s="33"/>
    </row>
    <row r="8" spans="1:6" ht="15.75" x14ac:dyDescent="0.25">
      <c r="A8" s="34" t="s">
        <v>14</v>
      </c>
      <c r="B8" s="3">
        <f t="shared" ref="B8:B10" si="1">C8*F8</f>
        <v>0</v>
      </c>
      <c r="C8" s="3">
        <f t="shared" ref="C8:C10" si="2">$D$3*E8</f>
        <v>0</v>
      </c>
      <c r="D8" s="3">
        <v>2.76</v>
      </c>
      <c r="E8" s="32">
        <v>10</v>
      </c>
      <c r="F8" s="33">
        <v>0.28000000000000003</v>
      </c>
    </row>
    <row r="9" spans="1:6" ht="15.75" x14ac:dyDescent="0.25">
      <c r="A9" s="31" t="s">
        <v>15</v>
      </c>
      <c r="B9" s="3">
        <f t="shared" si="1"/>
        <v>0</v>
      </c>
      <c r="C9" s="3">
        <f t="shared" si="2"/>
        <v>0</v>
      </c>
      <c r="D9" s="3">
        <f>E9*F9</f>
        <v>6.6600899999999994</v>
      </c>
      <c r="E9" s="4">
        <v>5.0999999999999997E-2</v>
      </c>
      <c r="F9" s="33">
        <v>130.59</v>
      </c>
    </row>
    <row r="10" spans="1:6" ht="15.75" x14ac:dyDescent="0.25">
      <c r="A10" s="31" t="s">
        <v>16</v>
      </c>
      <c r="B10" s="3">
        <f t="shared" si="1"/>
        <v>0</v>
      </c>
      <c r="C10" s="3">
        <f t="shared" si="2"/>
        <v>0</v>
      </c>
      <c r="D10" s="3">
        <f>F10*E10</f>
        <v>133.749</v>
      </c>
      <c r="E10" s="3">
        <v>2.1</v>
      </c>
      <c r="F10" s="33">
        <v>63.69</v>
      </c>
    </row>
    <row r="11" spans="1:6" ht="15.75" x14ac:dyDescent="0.25">
      <c r="A11" s="31" t="s">
        <v>17</v>
      </c>
      <c r="B11" s="3">
        <f>F2*E11</f>
        <v>472500</v>
      </c>
      <c r="C11" s="3"/>
      <c r="D11" s="3"/>
      <c r="E11" s="3">
        <v>12.6</v>
      </c>
      <c r="F11" s="33"/>
    </row>
    <row r="12" spans="1:6" ht="15.75" x14ac:dyDescent="0.25">
      <c r="A12" s="31" t="s">
        <v>18</v>
      </c>
      <c r="B12" s="3">
        <v>250000</v>
      </c>
      <c r="C12" s="45"/>
      <c r="D12" s="45"/>
      <c r="E12" s="45"/>
      <c r="F12" s="71"/>
    </row>
    <row r="13" spans="1:6" ht="15.75" x14ac:dyDescent="0.25">
      <c r="A13" s="40" t="s">
        <v>19</v>
      </c>
      <c r="B13" s="51">
        <f>SUM(B5:B12)</f>
        <v>89930860</v>
      </c>
      <c r="C13" s="18" t="s">
        <v>30</v>
      </c>
      <c r="D13" s="18" t="s">
        <v>30</v>
      </c>
      <c r="E13" s="18" t="s">
        <v>30</v>
      </c>
      <c r="F13" s="63" t="s">
        <v>30</v>
      </c>
    </row>
    <row r="14" spans="1:6" ht="15" customHeight="1" x14ac:dyDescent="0.25">
      <c r="A14" s="28"/>
      <c r="B14" s="29"/>
      <c r="C14" s="29"/>
      <c r="D14" s="29"/>
      <c r="E14" s="29"/>
      <c r="F14" s="30"/>
    </row>
    <row r="15" spans="1:6" ht="15.75" x14ac:dyDescent="0.25">
      <c r="A15" s="35" t="s">
        <v>20</v>
      </c>
      <c r="B15" s="6">
        <f>SUM(B5:B12)</f>
        <v>89930860</v>
      </c>
      <c r="C15" s="5"/>
      <c r="D15" s="5"/>
      <c r="E15" s="5"/>
      <c r="F15" s="36"/>
    </row>
    <row r="16" spans="1:6" ht="15.75" x14ac:dyDescent="0.25">
      <c r="A16" s="35" t="s">
        <v>21</v>
      </c>
      <c r="B16" s="7">
        <f>B15/F2</f>
        <v>2398.1562666666669</v>
      </c>
      <c r="C16" s="5"/>
      <c r="D16" s="5"/>
      <c r="E16" s="5"/>
      <c r="F16" s="36"/>
    </row>
    <row r="17" spans="1:6" ht="15.75" x14ac:dyDescent="0.25">
      <c r="A17" s="35" t="s">
        <v>22</v>
      </c>
      <c r="B17" s="7">
        <f>B18*F2</f>
        <v>8594625</v>
      </c>
      <c r="C17" s="5"/>
      <c r="D17" s="5"/>
      <c r="E17" s="5"/>
      <c r="F17" s="36"/>
    </row>
    <row r="18" spans="1:6" ht="15.75" x14ac:dyDescent="0.25">
      <c r="A18" s="35" t="s">
        <v>23</v>
      </c>
      <c r="B18" s="7">
        <v>229.19</v>
      </c>
      <c r="C18" s="5"/>
      <c r="D18" s="5"/>
      <c r="E18" s="5"/>
      <c r="F18" s="36"/>
    </row>
    <row r="19" spans="1:6" ht="15.75" x14ac:dyDescent="0.25">
      <c r="A19" s="31" t="s">
        <v>24</v>
      </c>
      <c r="B19" s="3">
        <f t="shared" ref="B19:B20" si="3">B17</f>
        <v>8594625</v>
      </c>
      <c r="C19" s="3"/>
      <c r="D19" s="3"/>
      <c r="E19" s="3"/>
      <c r="F19" s="33"/>
    </row>
    <row r="20" spans="1:6" ht="15.75" x14ac:dyDescent="0.25">
      <c r="A20" s="31" t="s">
        <v>25</v>
      </c>
      <c r="B20" s="3">
        <f t="shared" si="3"/>
        <v>229.19</v>
      </c>
      <c r="C20" s="3"/>
      <c r="D20" s="3"/>
      <c r="E20" s="3"/>
      <c r="F20" s="33"/>
    </row>
    <row r="21" spans="1:6" ht="15.75" customHeight="1" x14ac:dyDescent="0.25">
      <c r="A21" s="31" t="s">
        <v>26</v>
      </c>
      <c r="B21" s="3">
        <f>B19+B15</f>
        <v>98525485</v>
      </c>
      <c r="C21" s="3"/>
      <c r="D21" s="3"/>
      <c r="E21" s="3"/>
      <c r="F21" s="33"/>
    </row>
    <row r="22" spans="1:6" ht="15.75" customHeight="1" thickBot="1" x14ac:dyDescent="0.3">
      <c r="A22" s="37" t="s">
        <v>25</v>
      </c>
      <c r="B22" s="38">
        <f>B21/F2</f>
        <v>2627.3462666666665</v>
      </c>
      <c r="C22" s="38"/>
      <c r="D22" s="38"/>
      <c r="E22" s="38"/>
      <c r="F22" s="39"/>
    </row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F1"/>
    <mergeCell ref="A2:C2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G13" sqref="G13"/>
    </sheetView>
  </sheetViews>
  <sheetFormatPr defaultColWidth="14.42578125" defaultRowHeight="15" customHeight="1" x14ac:dyDescent="0.25"/>
  <cols>
    <col min="1" max="1" width="30.140625" customWidth="1"/>
    <col min="2" max="2" width="28.5703125" customWidth="1"/>
    <col min="3" max="3" width="23.7109375" customWidth="1"/>
    <col min="4" max="5" width="24.140625" customWidth="1"/>
    <col min="6" max="6" width="25.28515625" customWidth="1"/>
    <col min="7" max="7" width="27.140625" customWidth="1"/>
    <col min="8" max="26" width="8.7109375" customWidth="1"/>
  </cols>
  <sheetData>
    <row r="1" spans="1:7" ht="15" customHeight="1" thickBot="1" x14ac:dyDescent="0.3"/>
    <row r="2" spans="1:7" ht="15.75" x14ac:dyDescent="0.25">
      <c r="A2" s="23" t="s">
        <v>28</v>
      </c>
      <c r="B2" s="24"/>
      <c r="C2" s="24"/>
      <c r="D2" s="24"/>
      <c r="E2" s="24"/>
      <c r="F2" s="25"/>
    </row>
    <row r="3" spans="1:7" ht="15.75" x14ac:dyDescent="0.25">
      <c r="A3" s="26" t="s">
        <v>0</v>
      </c>
      <c r="B3" s="21"/>
      <c r="C3" s="50" t="s">
        <v>27</v>
      </c>
      <c r="D3" s="50"/>
      <c r="E3" s="49" t="s">
        <v>4</v>
      </c>
      <c r="F3" s="72">
        <v>50000</v>
      </c>
    </row>
    <row r="4" spans="1:7" ht="15" customHeight="1" x14ac:dyDescent="0.25">
      <c r="A4" s="28"/>
      <c r="B4" s="29"/>
      <c r="C4" s="29"/>
      <c r="D4" s="29"/>
      <c r="E4" s="29"/>
      <c r="F4" s="30"/>
    </row>
    <row r="5" spans="1:7" ht="15.75" x14ac:dyDescent="0.25">
      <c r="A5" s="41" t="s">
        <v>5</v>
      </c>
      <c r="B5" s="42" t="s">
        <v>6</v>
      </c>
      <c r="C5" s="42" t="s">
        <v>7</v>
      </c>
      <c r="D5" s="42" t="s">
        <v>8</v>
      </c>
      <c r="E5" s="42" t="s">
        <v>9</v>
      </c>
      <c r="F5" s="43" t="s">
        <v>10</v>
      </c>
    </row>
    <row r="6" spans="1:7" ht="15.75" x14ac:dyDescent="0.25">
      <c r="A6" s="31" t="s">
        <v>11</v>
      </c>
      <c r="B6" s="2">
        <f t="shared" ref="B6:B7" si="0">C6*F6</f>
        <v>44353180</v>
      </c>
      <c r="C6" s="3">
        <f>F3*E6</f>
        <v>28999.999999999996</v>
      </c>
      <c r="D6" s="32">
        <f>E6*F6</f>
        <v>887.06359999999995</v>
      </c>
      <c r="E6" s="3">
        <v>0.57999999999999996</v>
      </c>
      <c r="F6" s="33">
        <v>1529.42</v>
      </c>
    </row>
    <row r="7" spans="1:7" ht="15.75" x14ac:dyDescent="0.25">
      <c r="A7" s="34" t="s">
        <v>12</v>
      </c>
      <c r="B7" s="3">
        <f t="shared" si="0"/>
        <v>74016300</v>
      </c>
      <c r="C7" s="3">
        <f>E7*F3</f>
        <v>30000</v>
      </c>
      <c r="D7" s="3">
        <v>1480.32</v>
      </c>
      <c r="E7" s="3">
        <v>0.6</v>
      </c>
      <c r="F7" s="33">
        <v>2467.21</v>
      </c>
    </row>
    <row r="8" spans="1:7" ht="15.75" x14ac:dyDescent="0.25">
      <c r="A8" s="31" t="s">
        <v>13</v>
      </c>
      <c r="B8" s="3">
        <f>F3*E8</f>
        <v>575000</v>
      </c>
      <c r="C8" s="3"/>
      <c r="D8" s="3"/>
      <c r="E8" s="3">
        <v>11.5</v>
      </c>
      <c r="F8" s="33"/>
    </row>
    <row r="9" spans="1:7" ht="15.75" x14ac:dyDescent="0.25">
      <c r="A9" s="34" t="s">
        <v>14</v>
      </c>
      <c r="B9" s="3">
        <f t="shared" ref="B9:B11" si="1">C9*F9</f>
        <v>140000</v>
      </c>
      <c r="C9" s="3">
        <f>$F$3*E9</f>
        <v>500000</v>
      </c>
      <c r="D9" s="3">
        <v>2.76</v>
      </c>
      <c r="E9" s="32">
        <v>10</v>
      </c>
      <c r="F9" s="33">
        <v>0.28000000000000003</v>
      </c>
    </row>
    <row r="10" spans="1:7" ht="15.75" x14ac:dyDescent="0.25">
      <c r="A10" s="31" t="s">
        <v>15</v>
      </c>
      <c r="B10" s="3">
        <f t="shared" si="1"/>
        <v>333004.5</v>
      </c>
      <c r="C10" s="3">
        <f>$F$3*E10</f>
        <v>2550</v>
      </c>
      <c r="D10" s="3">
        <f>E10*F10</f>
        <v>6.6600899999999994</v>
      </c>
      <c r="E10" s="4">
        <v>5.0999999999999997E-2</v>
      </c>
      <c r="F10" s="33">
        <v>130.59</v>
      </c>
    </row>
    <row r="11" spans="1:7" ht="15.75" x14ac:dyDescent="0.25">
      <c r="A11" s="31" t="s">
        <v>16</v>
      </c>
      <c r="B11" s="3">
        <f t="shared" si="1"/>
        <v>6687450</v>
      </c>
      <c r="C11" s="3">
        <f>$F$3*E11</f>
        <v>105000</v>
      </c>
      <c r="D11" s="3">
        <f>F11*E11</f>
        <v>133.749</v>
      </c>
      <c r="E11" s="3">
        <v>2.1</v>
      </c>
      <c r="F11" s="33">
        <v>63.69</v>
      </c>
    </row>
    <row r="12" spans="1:7" ht="15.75" x14ac:dyDescent="0.25">
      <c r="A12" s="31" t="s">
        <v>17</v>
      </c>
      <c r="B12" s="3">
        <f>F3*E12</f>
        <v>630000</v>
      </c>
      <c r="C12" s="3"/>
      <c r="D12" s="3"/>
      <c r="E12" s="3">
        <v>12.6</v>
      </c>
      <c r="F12" s="33"/>
    </row>
    <row r="13" spans="1:7" ht="15.75" x14ac:dyDescent="0.25">
      <c r="A13" s="73" t="s">
        <v>18</v>
      </c>
      <c r="B13" s="45">
        <v>250000</v>
      </c>
      <c r="C13" s="45"/>
      <c r="D13" s="45"/>
      <c r="E13" s="45"/>
      <c r="F13" s="71"/>
      <c r="G13" s="1"/>
    </row>
    <row r="14" spans="1:7" ht="15.75" x14ac:dyDescent="0.25">
      <c r="A14" s="62" t="s">
        <v>19</v>
      </c>
      <c r="B14" s="17">
        <f>SUM(B6:B13)</f>
        <v>126984934.5</v>
      </c>
      <c r="C14" s="18" t="s">
        <v>30</v>
      </c>
      <c r="D14" s="18" t="s">
        <v>30</v>
      </c>
      <c r="E14" s="18" t="s">
        <v>30</v>
      </c>
      <c r="F14" s="63" t="s">
        <v>30</v>
      </c>
      <c r="G14" s="1"/>
    </row>
    <row r="15" spans="1:7" ht="15.75" x14ac:dyDescent="0.25">
      <c r="A15" s="28"/>
      <c r="B15" s="29"/>
      <c r="C15" s="29"/>
      <c r="D15" s="29"/>
      <c r="E15" s="29"/>
      <c r="F15" s="30"/>
      <c r="G15" s="1"/>
    </row>
    <row r="16" spans="1:7" ht="15.75" x14ac:dyDescent="0.25">
      <c r="A16" s="35" t="s">
        <v>20</v>
      </c>
      <c r="B16" s="6">
        <f>SUM(B6:B13)</f>
        <v>126984934.5</v>
      </c>
      <c r="C16" s="5"/>
      <c r="D16" s="5"/>
      <c r="E16" s="5"/>
      <c r="F16" s="36"/>
      <c r="G16" s="1"/>
    </row>
    <row r="17" spans="1:7" ht="15.75" x14ac:dyDescent="0.25">
      <c r="A17" s="35" t="s">
        <v>21</v>
      </c>
      <c r="B17" s="7">
        <f>B16/F3</f>
        <v>2539.6986900000002</v>
      </c>
      <c r="C17" s="5"/>
      <c r="D17" s="5"/>
      <c r="E17" s="5"/>
      <c r="F17" s="36"/>
      <c r="G17" s="1"/>
    </row>
    <row r="18" spans="1:7" ht="15.75" x14ac:dyDescent="0.25">
      <c r="A18" s="35" t="s">
        <v>22</v>
      </c>
      <c r="B18" s="7">
        <f>B19*F3</f>
        <v>11459500</v>
      </c>
      <c r="C18" s="5"/>
      <c r="D18" s="5"/>
      <c r="E18" s="5"/>
      <c r="F18" s="36"/>
      <c r="G18" s="1"/>
    </row>
    <row r="19" spans="1:7" ht="15.75" x14ac:dyDescent="0.25">
      <c r="A19" s="35" t="s">
        <v>23</v>
      </c>
      <c r="B19" s="7">
        <v>229.19</v>
      </c>
      <c r="C19" s="5"/>
      <c r="D19" s="5"/>
      <c r="E19" s="5"/>
      <c r="F19" s="36"/>
    </row>
    <row r="20" spans="1:7" ht="15.75" x14ac:dyDescent="0.25">
      <c r="A20" s="31" t="s">
        <v>24</v>
      </c>
      <c r="B20" s="3">
        <f t="shared" ref="B20:B21" si="2">B18</f>
        <v>11459500</v>
      </c>
      <c r="C20" s="3"/>
      <c r="D20" s="3"/>
      <c r="E20" s="3"/>
      <c r="F20" s="33"/>
    </row>
    <row r="21" spans="1:7" ht="15.75" customHeight="1" x14ac:dyDescent="0.25">
      <c r="A21" s="31" t="s">
        <v>25</v>
      </c>
      <c r="B21" s="3">
        <f t="shared" si="2"/>
        <v>229.19</v>
      </c>
      <c r="C21" s="3"/>
      <c r="D21" s="3"/>
      <c r="E21" s="3"/>
      <c r="F21" s="33"/>
    </row>
    <row r="22" spans="1:7" ht="15.75" customHeight="1" x14ac:dyDescent="0.25">
      <c r="A22" s="31" t="s">
        <v>26</v>
      </c>
      <c r="B22" s="3">
        <f>B20+B16</f>
        <v>138444434.5</v>
      </c>
      <c r="C22" s="3"/>
      <c r="D22" s="3"/>
      <c r="E22" s="3"/>
      <c r="F22" s="33"/>
    </row>
    <row r="23" spans="1:7" ht="15.75" customHeight="1" thickBot="1" x14ac:dyDescent="0.3">
      <c r="A23" s="37" t="s">
        <v>25</v>
      </c>
      <c r="B23" s="38">
        <f>B22/F3</f>
        <v>2768.8886900000002</v>
      </c>
      <c r="C23" s="38"/>
      <c r="D23" s="38"/>
      <c r="E23" s="38"/>
      <c r="F23" s="39"/>
    </row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2:F2"/>
    <mergeCell ref="A3:B3"/>
    <mergeCell ref="C3:D3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CUSTO 6 MESES</vt:lpstr>
      <vt:lpstr>CUSTO 1 ANO </vt:lpstr>
      <vt:lpstr>CUSTO 1 ANO E MEIO</vt:lpstr>
      <vt:lpstr>CUSTO 2 ANOS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Ivaniele Vieira</cp:lastModifiedBy>
  <dcterms:modified xsi:type="dcterms:W3CDTF">2018-05-23T16:03:20Z</dcterms:modified>
</cp:coreProperties>
</file>